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D10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F46" i="15"/>
  <c r="D8" i="22"/>
  <c r="G15" i="15"/>
  <c r="H15" i="15"/>
  <c r="I15" i="15"/>
  <c r="I46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G45" i="15"/>
  <c r="G46" i="15"/>
  <c r="H45" i="15"/>
  <c r="J45" i="15"/>
  <c r="D7" i="22"/>
  <c r="K45" i="15"/>
  <c r="K46" i="15"/>
  <c r="E45" i="15"/>
  <c r="E46" i="15"/>
  <c r="H46" i="15"/>
  <c r="D9" i="22"/>
  <c r="L45" i="15"/>
  <c r="L46" i="15"/>
  <c r="J46" i="15"/>
  <c r="D3" i="22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<sst xmlns="http://schemas.openxmlformats.org/spreadsheetml/2006/main" count="280" uniqueCount="211">
  <si>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</si>
  <si>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</si>
  <si>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</si>
  <si>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</si>
  <si>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</si>
  <si>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</si>
  <si>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</si>
  <si>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</si>
  <si>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</si>
  <si>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</si>
  <si>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</si>
  <si>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</si>
  <si>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</si>
  <si>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</si>
  <si>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</si>
  <si>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</si>
  <si>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</si>
  <si>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</si>
  <si>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</si>
  <si>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</si>
  <si>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</si>
  <si>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</si>
  <si>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</si>
  <si>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</si>
  <si>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</si>
  <si>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</si>
  <si>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</si>
  <si>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</si>
  <si>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</si>
  <si>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</si>
  <si>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</si>
  <si>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</si>
  <si>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</si>
  <si>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</si>
  <si>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</si>
  <si>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</si>
  <si>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</si>
  <si>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</si>
  <si>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</si>
  <si>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</si>
  <si>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</si>
  <si>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</si>
  <si>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</si>
  <si>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</si>
  <si>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</si>
  <si>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</si>
  <si>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</si>
  <si>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</si>
  <si>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</si>
  <si>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</si>
  <si>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</si>
  <si>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</si>
  <si>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</si>
  <si>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</si>
  <si>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</si>
  <si>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</si>
  <si>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</si>
  <si>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</si>
  <si>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</si>
  <si>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</si>
  <si>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</si>
  <si>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</si>
  <si>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</si>
  <si>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</si>
  <si>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</si>
  <si>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</si>
  <si>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</si>
  <si>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</si>
  <si>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</si>
  <si>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</si>
  <si>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</si>
  <si>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</si>
  <si>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</si>
  <si>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</si>
  <si>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</si>
  <si>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</si>
  <si>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</si>
  <si>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</si>
  <si>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</si>
  <si>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</si>
  <si>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</si>
  <si>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</si>
  <si>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</si>
  <si>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</si>
  <si>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</si>
  <si>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</si>
  <si>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</si>
  <si>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</si>
  <si>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</si>
  <si>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</si>
  <si>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</si>
  <si>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</si>
  <si>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</si>
  <si>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</si>
  <si>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</si>
  <si>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</si>
  <si>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</si>
  <si>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</si>
  <si>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</si>
  <si>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</si>
  <si>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</si>
  <si>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</si>
  <si>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</si>
  <si>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</si>
  <si>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</si>
  <si>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</si>
  <si>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</si>
  <si>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</si>
  <si>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</si>
  <si>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</si>
  <si>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</si>
  <si>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</si>
  <si>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</si>
  <si>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</si>
  <si>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</si>
  <si>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</si>
  <si>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</si>
  <si>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</si>
  <si>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</si>
  <si>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</si>
  <si>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</si>
  <si>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</si>
  <si>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</si>
  <si>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</si>
  <si>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</si>
  <si>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</si>
  <si>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</si>
  <si>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</si>
  <si>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</si>
  <si>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</si>
  <si>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</si>
  <si>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</si>
  <si>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</si>
  <si>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</si>
  <si>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</si>
  <si>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</si>
  <si>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</si>
  <si>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</si>
  <si>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</si>
  <si>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</si>
  <si>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</si>
  <si>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</si>
  <si>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</si>
  <si>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</si>
  <si>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</si>
  <si>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</si>
  <si>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</si>
  <si>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</si>
  <si>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</si>
  <si>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</si>
  <si>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</si>
  <si>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</si>
  <si>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</si>
  <si>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</si>
  <si>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</si>
  <si>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</si>
  <si>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</si>
  <si>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</si>
  <si>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</si>
  <si>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</si>
  <si>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</si>
  <si>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</si>
  <si>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</si>
  <si>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</si>
  <si>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</si>
  <si>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</si>
  <si>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</si>
  <si>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</si>
  <si>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</si>
  <si>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</si>
  <si>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</si>
  <si>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</si>
  <si>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</si>
  <si>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</si>
  <si>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</si>
  <si>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</si>
  <si>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</si>
  <si>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</si>
  <si>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</si>
  <si>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</si>
  <si>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</si>
  <si>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</si>
  <si>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</si>
  <si>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</si>
  <si>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</si>
  <si>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</si>
  <si>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</si>
  <si>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</si>
  <si>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</si>
  <si>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</si>
  <si>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</si>
  <si>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</si>
  <si>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</si>
  <si>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</si>
  <si>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</si>
  <si>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</si>
  <si>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</si>
  <si>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</si>
  <si>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</si>
  <si>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</si>
  <si>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</si>
  <si>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</si>
  <si>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Корсунь-Шевченківський районний суд Черкаської області</t>
  </si>
  <si>
    <t>19400.м. Корсунь-Шевченківський.вул. Гагаріна 61/4</t>
  </si>
  <si>
    <t>Доручення судів України / іноземних судів</t>
  </si>
  <si>
    <t xml:space="preserve">Розглянуто справ судом присяжних </t>
  </si>
  <si>
    <t>С.Л. Свитка</t>
  </si>
  <si>
    <t>О.П. Катеруша</t>
  </si>
  <si>
    <t>(04735)2-36-50</t>
  </si>
  <si>
    <t>inbox@ks.ck.court.gov.ua</t>
  </si>
  <si>
    <t>10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</si>
</sst>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&amp;C&amp;L89D42575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98</v>
      </c>
      <c r="F6" s="90">
        <v>44</v>
      </c>
      <c r="G6" s="90"/>
      <c r="H6" s="90">
        <v>36</v>
      </c>
      <c r="I6" s="90" t="s">
        <v>172</v>
      </c>
      <c r="J6" s="90">
        <v>62</v>
      </c>
      <c r="K6" s="91">
        <v>18</v>
      </c>
      <c r="L6" s="101">
        <f t="shared" ref="L6:L11" si="0">E6-F6</f>
        <v>54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215</v>
      </c>
      <c r="F7" s="90">
        <v>215</v>
      </c>
      <c r="G7" s="90"/>
      <c r="H7" s="90">
        <v>211</v>
      </c>
      <c r="I7" s="90">
        <v>180</v>
      </c>
      <c r="J7" s="90">
        <v>4</v>
      </c>
      <c r="K7" s="91"/>
      <c r="L7" s="101">
        <f t="shared" si="0"/>
        <v>0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46</v>
      </c>
      <c r="F9" s="90">
        <v>32</v>
      </c>
      <c r="G9" s="90"/>
      <c r="H9" s="90">
        <v>33</v>
      </c>
      <c r="I9" s="90">
        <v>23</v>
      </c>
      <c r="J9" s="90">
        <v>13</v>
      </c>
      <c r="K9" s="91"/>
      <c r="L9" s="101">
        <f t="shared" si="0"/>
        <v>14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1</v>
      </c>
      <c r="F10" s="90">
        <v>1</v>
      </c>
      <c r="G10" s="90"/>
      <c r="H10" s="90">
        <v>1</v>
      </c>
      <c r="I10" s="90">
        <v>1</v>
      </c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3</v>
      </c>
      <c r="F12" s="90">
        <v>3</v>
      </c>
      <c r="G12" s="90"/>
      <c r="H12" s="90">
        <v>3</v>
      </c>
      <c r="I12" s="90">
        <v>1</v>
      </c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>
        <v>1</v>
      </c>
      <c r="F14" s="90"/>
      <c r="G14" s="90"/>
      <c r="H14" s="90">
        <v>1</v>
      </c>
      <c r="I14" s="90">
        <v>1</v>
      </c>
      <c r="J14" s="90"/>
      <c r="K14" s="91"/>
      <c r="L14" s="101">
        <f t="shared" si="1"/>
        <v>1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364</v>
      </c>
      <c r="F15" s="104">
        <f t="shared" si="2"/>
        <v>295</v>
      </c>
      <c r="G15" s="104">
        <f t="shared" si="2"/>
        <v>0</v>
      </c>
      <c r="H15" s="104">
        <f t="shared" si="2"/>
        <v>285</v>
      </c>
      <c r="I15" s="104">
        <f t="shared" si="2"/>
        <v>206</v>
      </c>
      <c r="J15" s="104">
        <f t="shared" si="2"/>
        <v>79</v>
      </c>
      <c r="K15" s="104">
        <f t="shared" si="2"/>
        <v>18</v>
      </c>
      <c r="L15" s="101">
        <f t="shared" si="1"/>
        <v>69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7</v>
      </c>
      <c r="F16" s="92">
        <v>7</v>
      </c>
      <c r="G16" s="92"/>
      <c r="H16" s="92">
        <v>6</v>
      </c>
      <c r="I16" s="92">
        <v>5</v>
      </c>
      <c r="J16" s="92">
        <v>1</v>
      </c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5</v>
      </c>
      <c r="F17" s="92">
        <v>5</v>
      </c>
      <c r="G17" s="92"/>
      <c r="H17" s="92">
        <v>4</v>
      </c>
      <c r="I17" s="92">
        <v>3</v>
      </c>
      <c r="J17" s="92">
        <v>1</v>
      </c>
      <c r="K17" s="91"/>
      <c r="L17" s="101">
        <f t="shared" si="1"/>
        <v>0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22</v>
      </c>
      <c r="F19" s="91">
        <v>22</v>
      </c>
      <c r="G19" s="91"/>
      <c r="H19" s="91">
        <v>22</v>
      </c>
      <c r="I19" s="91">
        <v>21</v>
      </c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29</v>
      </c>
      <c r="F24" s="91">
        <v>29</v>
      </c>
      <c r="G24" s="91"/>
      <c r="H24" s="91">
        <v>27</v>
      </c>
      <c r="I24" s="91">
        <v>24</v>
      </c>
      <c r="J24" s="91">
        <v>2</v>
      </c>
      <c r="K24" s="91"/>
      <c r="L24" s="101">
        <f t="shared" si="3"/>
        <v>0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162</v>
      </c>
      <c r="F25" s="91">
        <v>160</v>
      </c>
      <c r="G25" s="91"/>
      <c r="H25" s="91">
        <v>156</v>
      </c>
      <c r="I25" s="91">
        <v>107</v>
      </c>
      <c r="J25" s="91">
        <v>6</v>
      </c>
      <c r="K25" s="91"/>
      <c r="L25" s="101">
        <f t="shared" si="3"/>
        <v>2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548</v>
      </c>
      <c r="F27" s="91">
        <v>515</v>
      </c>
      <c r="G27" s="91"/>
      <c r="H27" s="91">
        <v>529</v>
      </c>
      <c r="I27" s="91">
        <v>448</v>
      </c>
      <c r="J27" s="91">
        <v>19</v>
      </c>
      <c r="K27" s="91"/>
      <c r="L27" s="101">
        <f t="shared" si="3"/>
        <v>33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628</v>
      </c>
      <c r="F28" s="91">
        <v>455</v>
      </c>
      <c r="G28" s="91">
        <v>3</v>
      </c>
      <c r="H28" s="91">
        <v>462</v>
      </c>
      <c r="I28" s="91">
        <v>382</v>
      </c>
      <c r="J28" s="91">
        <v>166</v>
      </c>
      <c r="K28" s="91">
        <v>4</v>
      </c>
      <c r="L28" s="101">
        <f t="shared" si="3"/>
        <v>173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38</v>
      </c>
      <c r="F29" s="91">
        <v>37</v>
      </c>
      <c r="G29" s="91"/>
      <c r="H29" s="91">
        <v>38</v>
      </c>
      <c r="I29" s="91">
        <v>36</v>
      </c>
      <c r="J29" s="91"/>
      <c r="K29" s="91"/>
      <c r="L29" s="101">
        <f t="shared" si="3"/>
        <v>1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47</v>
      </c>
      <c r="F30" s="91">
        <v>36</v>
      </c>
      <c r="G30" s="91"/>
      <c r="H30" s="91">
        <v>38</v>
      </c>
      <c r="I30" s="91">
        <v>35</v>
      </c>
      <c r="J30" s="91">
        <v>9</v>
      </c>
      <c r="K30" s="91"/>
      <c r="L30" s="101">
        <f t="shared" si="3"/>
        <v>11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3</v>
      </c>
      <c r="F31" s="91">
        <v>3</v>
      </c>
      <c r="G31" s="91"/>
      <c r="H31" s="91">
        <v>3</v>
      </c>
      <c r="I31" s="91">
        <v>2</v>
      </c>
      <c r="J31" s="91"/>
      <c r="K31" s="91"/>
      <c r="L31" s="101">
        <f t="shared" si="3"/>
        <v>0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1</v>
      </c>
      <c r="F32" s="91"/>
      <c r="G32" s="91"/>
      <c r="H32" s="91">
        <v>1</v>
      </c>
      <c r="I32" s="91"/>
      <c r="J32" s="91"/>
      <c r="K32" s="91"/>
      <c r="L32" s="101">
        <f t="shared" si="3"/>
        <v>1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3</v>
      </c>
      <c r="F35" s="91">
        <v>2</v>
      </c>
      <c r="G35" s="91"/>
      <c r="H35" s="91">
        <v>3</v>
      </c>
      <c r="I35" s="91">
        <v>1</v>
      </c>
      <c r="J35" s="91"/>
      <c r="K35" s="91"/>
      <c r="L35" s="101">
        <f t="shared" ref="L35:L43" si="4">E35-F35</f>
        <v>1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54</v>
      </c>
      <c r="F36" s="91">
        <v>53</v>
      </c>
      <c r="G36" s="91"/>
      <c r="H36" s="91">
        <v>47</v>
      </c>
      <c r="I36" s="91">
        <v>30</v>
      </c>
      <c r="J36" s="91">
        <v>7</v>
      </c>
      <c r="K36" s="91"/>
      <c r="L36" s="101">
        <f t="shared" si="4"/>
        <v>1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1001</v>
      </c>
      <c r="F40" s="91">
        <v>804</v>
      </c>
      <c r="G40" s="91">
        <v>3</v>
      </c>
      <c r="H40" s="91">
        <v>794</v>
      </c>
      <c r="I40" s="91">
        <v>558</v>
      </c>
      <c r="J40" s="91">
        <v>207</v>
      </c>
      <c r="K40" s="91">
        <v>4</v>
      </c>
      <c r="L40" s="101">
        <f t="shared" si="4"/>
        <v>197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416</v>
      </c>
      <c r="F41" s="91">
        <v>394</v>
      </c>
      <c r="G41" s="91"/>
      <c r="H41" s="91">
        <v>394</v>
      </c>
      <c r="I41" s="91" t="s">
        <v>172</v>
      </c>
      <c r="J41" s="91">
        <v>22</v>
      </c>
      <c r="K41" s="91"/>
      <c r="L41" s="101">
        <f t="shared" si="4"/>
        <v>22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10</v>
      </c>
      <c r="F42" s="91">
        <v>8</v>
      </c>
      <c r="G42" s="91"/>
      <c r="H42" s="91">
        <v>10</v>
      </c>
      <c r="I42" s="91" t="s">
        <v>172</v>
      </c>
      <c r="J42" s="91"/>
      <c r="K42" s="91"/>
      <c r="L42" s="101">
        <f t="shared" si="4"/>
        <v>2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5</v>
      </c>
      <c r="F43" s="91">
        <v>5</v>
      </c>
      <c r="G43" s="91"/>
      <c r="H43" s="91">
        <v>5</v>
      </c>
      <c r="I43" s="91">
        <v>4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>
        <v>2</v>
      </c>
      <c r="F44" s="91">
        <v>1</v>
      </c>
      <c r="G44" s="91"/>
      <c r="H44" s="91">
        <v>2</v>
      </c>
      <c r="I44" s="91">
        <v>1</v>
      </c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423</v>
      </c>
      <c r="F45" s="91">
        <f t="shared" ref="F45:K45" si="5">F41+F43+F44</f>
        <v>400</v>
      </c>
      <c r="G45" s="91">
        <f t="shared" si="5"/>
        <v>0</v>
      </c>
      <c r="H45" s="91">
        <f t="shared" si="5"/>
        <v>401</v>
      </c>
      <c r="I45" s="91">
        <f>I43+I44</f>
        <v>5</v>
      </c>
      <c r="J45" s="91">
        <f t="shared" si="5"/>
        <v>22</v>
      </c>
      <c r="K45" s="91">
        <f t="shared" si="5"/>
        <v>0</v>
      </c>
      <c r="L45" s="101">
        <f>E45-F45</f>
        <v>23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1817</v>
      </c>
      <c r="F46" s="91">
        <f t="shared" ref="F46:K46" si="6">F15+F24+F40+F45</f>
        <v>1528</v>
      </c>
      <c r="G46" s="91">
        <f t="shared" si="6"/>
        <v>3</v>
      </c>
      <c r="H46" s="91">
        <f t="shared" si="6"/>
        <v>1507</v>
      </c>
      <c r="I46" s="91">
        <f t="shared" si="6"/>
        <v>793</v>
      </c>
      <c r="J46" s="91">
        <f t="shared" si="6"/>
        <v>310</v>
      </c>
      <c r="K46" s="91">
        <f t="shared" si="6"/>
        <v>22</v>
      </c>
      <c r="L46" s="101">
        <f>E46-F46</f>
        <v>289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Корсунь-Шевченківський районний суд Черкаської області, 
Початок періоду: 01.01.2019, Кінець періоду: 31.12.2019&amp;L89D42575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10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10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52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8</v>
      </c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2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9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5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13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1</v>
      </c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>
        <v>1</v>
      </c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3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65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6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17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234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30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10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8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>
        <v>12</v>
      </c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1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1</v>
      </c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116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27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1</v>
      </c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26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13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5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/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Корсунь-Шевченківський районний суд Черкаської області, 
Початок періоду: 01.01.2019, Кінець періоду: 31.12.2019&amp;L89D42575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36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30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/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5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2</v>
      </c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1</v>
      </c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>
        <v>1</v>
      </c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>
        <v>52860</v>
      </c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>
        <v>3</v>
      </c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5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148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3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55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3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29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6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4</v>
      </c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125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601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400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11707930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2901797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5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15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244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15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248</v>
      </c>
      <c r="F55" s="96">
        <v>28</v>
      </c>
      <c r="G55" s="96">
        <v>5</v>
      </c>
      <c r="H55" s="96">
        <v>3</v>
      </c>
      <c r="I55" s="96">
        <v>1</v>
      </c>
    </row>
    <row r="56" spans="1:9" ht="13.5" customHeight="1" x14ac:dyDescent="0.2">
      <c r="A56" s="273" t="s">
        <v>31</v>
      </c>
      <c r="B56" s="273"/>
      <c r="C56" s="273"/>
      <c r="D56" s="273"/>
      <c r="E56" s="96">
        <v>25</v>
      </c>
      <c r="F56" s="96">
        <v>2</v>
      </c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503</v>
      </c>
      <c r="F57" s="96">
        <v>273</v>
      </c>
      <c r="G57" s="96">
        <v>18</v>
      </c>
      <c r="H57" s="96"/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393</v>
      </c>
      <c r="F58" s="96">
        <v>8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696</v>
      </c>
      <c r="G62" s="118">
        <v>4723999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505</v>
      </c>
      <c r="G63" s="119">
        <v>3744239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191</v>
      </c>
      <c r="G64" s="119">
        <v>979760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226</v>
      </c>
      <c r="G65" s="120">
        <v>170324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Корсунь-Шевченківський районний суд Черкаської області, 
Початок періоду: 01.01.2019, Кінець періоду: 31.12.2019&amp;L89D42575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7.096774193548387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22.784810126582279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1.932367149758454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98.625654450261777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1507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1817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67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48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34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92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34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208</v>
      </c>
      <c r="D24" s="246"/>
    </row>
    <row r="25" spans="1:4" x14ac:dyDescent="0.2">
      <c r="A25" s="68" t="s">
        <v>104</v>
      </c>
      <c r="B25" s="89"/>
      <c r="C25" s="246" t="s">
        <v>209</v>
      </c>
      <c r="D25" s="246"/>
    </row>
    <row r="26" spans="1:4" ht="15.75" customHeight="1" x14ac:dyDescent="0.2"/>
    <row r="27" spans="1:4" ht="12.75" customHeight="1" x14ac:dyDescent="0.2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Корсунь-Шевченківський районний суд Черкаської області, 
Початок періоду: 01.01.2019, Кінець періоду: 31.12.2019&amp;L89D42575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Ярослав Барановський</cp:lastModifiedBy>
  <cp:lastPrinted>2018-03-28T07:45:37Z</cp:lastPrinted>
  <dcterms:created xsi:type="dcterms:W3CDTF">2004-04-20T14:33:35Z</dcterms:created>
  <dcterms:modified xsi:type="dcterms:W3CDTF">2020-01-15T07:24:07Z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89D42575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